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020" windowHeight="11910" activeTab="0"/>
  </bookViews>
  <sheets>
    <sheet name="Sheet1" sheetId="1" r:id="rId1"/>
  </sheets>
  <definedNames>
    <definedName name="Inputs">'Sheet1'!$C$10,'Sheet1'!$C$11,'Sheet1'!$D$10,'Sheet1'!$D$11,'Sheet1'!$D$12,'Sheet1'!$D$13,'Sheet1'!$C$14,'Sheet1'!$D$15,'Sheet1'!$D$16,'Sheet1'!$D$17</definedName>
  </definedNames>
  <calcPr fullCalcOnLoad="1"/>
</workbook>
</file>

<file path=xl/sharedStrings.xml><?xml version="1.0" encoding="utf-8"?>
<sst xmlns="http://schemas.openxmlformats.org/spreadsheetml/2006/main" count="40" uniqueCount="40">
  <si>
    <t>Membership payments</t>
  </si>
  <si>
    <t>CCs</t>
  </si>
  <si>
    <t>ACs</t>
  </si>
  <si>
    <t>Minimum for 1 point</t>
  </si>
  <si>
    <t>Increment for 1 point</t>
  </si>
  <si>
    <t>Maximum for 10 points</t>
  </si>
  <si>
    <t>Paid clubs</t>
  </si>
  <si>
    <t>Distinguished clubs</t>
  </si>
  <si>
    <t>Distinguished areas</t>
  </si>
  <si>
    <t>DDP goal</t>
  </si>
  <si>
    <t>Distinguished District Calculator</t>
  </si>
  <si>
    <t>Courtesy of Mike Raffety, DTM, PID, Candidate for Second Vice President</t>
  </si>
  <si>
    <t>Enter your district numbers in the blue boxes</t>
  </si>
  <si>
    <t>4 critical success factors</t>
  </si>
  <si>
    <t>Areas in district</t>
  </si>
  <si>
    <t>Metric</t>
  </si>
  <si>
    <t>Category</t>
  </si>
  <si>
    <t>Two DDP points for every additional paid club</t>
  </si>
  <si>
    <t>3 important success factors (max 10 pts each)</t>
  </si>
  <si>
    <t>In recent years, President's Distinguished districts earned at least 90-100 DDP points, and Select Distinguished districts earned at least 75-80 points. This varies from year to year depending on how districts perform, since the current DDP is competitive (unlike the DCP). It awards President's status to the six districts with the most points, and Select status to the next six.</t>
  </si>
  <si>
    <t>Distinguished Districts receive:</t>
  </si>
  <si>
    <t xml:space="preserve">    * One International Convention registration (base) for the District Governor</t>
  </si>
  <si>
    <t xml:space="preserve">    * Ticket to the Golden Gavel dinner for the District Governor (and spouse, if attending)</t>
  </si>
  <si>
    <t xml:space="preserve">    * Distinguished District plaque</t>
  </si>
  <si>
    <t xml:space="preserve">    * Patch for the district banner</t>
  </si>
  <si>
    <t xml:space="preserve">    * Awards for LGET and LGM and other certificates to recognize those in the district who contributed to the district's success </t>
  </si>
  <si>
    <t>Select Distinguished Districts receive (in addition to the above):</t>
  </si>
  <si>
    <t xml:space="preserve">    * Single-room accommodation at the International Convention for two nights for the District Governor </t>
  </si>
  <si>
    <t>President's Distinguished Districts receive (in addition to the above):</t>
  </si>
  <si>
    <t xml:space="preserve">    * One round-trip air fare (coach) to the International Convention for the District Governor </t>
  </si>
  <si>
    <t>What do you get for all this work?  Obviously, this could change in any year, but here's what the District Leadership Handbook (April 2010 edition) says on page 62.</t>
  </si>
  <si>
    <t>Explanation</t>
  </si>
  <si>
    <t>TOTAL POINTS</t>
  </si>
  <si>
    <t>DDP RESULTS</t>
  </si>
  <si>
    <t>DDP points</t>
  </si>
  <si>
    <t>District base (July 1)</t>
  </si>
  <si>
    <t>Your goal (June 30)</t>
  </si>
  <si>
    <t>Leadership awards
(CL, ALB, ALS, DTM)</t>
  </si>
  <si>
    <t>Do not change any other cells</t>
  </si>
  <si>
    <t>Note that this is for the "old" program, whose last year is 2011-12. Also, to qualify, a district must submit the District Success Plan Matrix to WHQ by Sept. 30 and certify that 85% of the area and division governors have been trained by Sept. 30.  Reaching Distinguished status requires meeting all four of the critical success factor goals below.  Reaching Select or President's status is calculated on adding up all the DDP points for seven goals; the six highest-scoring districts are awarded President's, the next six are awarded Select.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</si>
</sst>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Black"/>
      <family val="2"/>
    </font>
    <font>
      <i/>
      <sz val="11"/>
      <color indexed="8"/>
      <name val="Calibri"/>
      <family val="2"/>
    </font>
    <font>
      <sz val="20"/>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Black"/>
      <family val="2"/>
    </font>
    <font>
      <i/>
      <sz val="11"/>
      <color theme="1"/>
      <name val="Calibri"/>
      <family val="2"/>
    </font>
    <font>
      <sz val="20"/>
      <color theme="1"/>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theme="0" tint="-0.349979996681213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horizontal="right"/>
    </xf>
    <xf numFmtId="0" fontId="37" fillId="0" borderId="0" xfId="0" applyFont="1" applyAlignment="1">
      <alignment horizontal="right"/>
    </xf>
    <xf numFmtId="0" fontId="0" fillId="0" borderId="0" xfId="0" applyAlignment="1">
      <alignment wrapText="1"/>
    </xf>
    <xf numFmtId="0" fontId="0" fillId="0" borderId="0" xfId="0" applyFill="1" applyAlignment="1">
      <alignment/>
    </xf>
    <xf numFmtId="0" fontId="0" fillId="0" borderId="0" xfId="0" applyBorder="1" applyAlignment="1">
      <alignment/>
    </xf>
    <xf numFmtId="0" fontId="35" fillId="0" borderId="0" xfId="0" applyFont="1" applyAlignment="1">
      <alignment/>
    </xf>
    <xf numFmtId="0" fontId="35" fillId="0" borderId="0" xfId="0" applyFont="1" applyAlignment="1">
      <alignment horizontal="right"/>
    </xf>
    <xf numFmtId="0" fontId="38" fillId="0" borderId="0" xfId="0" applyFont="1" applyAlignment="1">
      <alignment horizontal="center"/>
    </xf>
    <xf numFmtId="0" fontId="0" fillId="0" borderId="10" xfId="0" applyBorder="1" applyAlignment="1">
      <alignment/>
    </xf>
    <xf numFmtId="2" fontId="0" fillId="0" borderId="11" xfId="0" applyNumberFormat="1" applyBorder="1" applyAlignment="1">
      <alignment/>
    </xf>
    <xf numFmtId="2" fontId="0" fillId="0" borderId="12" xfId="0" applyNumberFormat="1" applyBorder="1" applyAlignment="1">
      <alignment/>
    </xf>
    <xf numFmtId="0" fontId="35" fillId="0" borderId="0" xfId="0" applyFont="1" applyAlignment="1">
      <alignment horizontal="right" wrapText="1"/>
    </xf>
    <xf numFmtId="0" fontId="35" fillId="0" borderId="0" xfId="0" applyFont="1" applyAlignment="1">
      <alignment horizontal="center"/>
    </xf>
    <xf numFmtId="164" fontId="0" fillId="0" borderId="10" xfId="0" applyNumberFormat="1" applyBorder="1" applyAlignment="1">
      <alignment/>
    </xf>
    <xf numFmtId="164" fontId="0" fillId="0" borderId="0" xfId="0" applyNumberFormat="1" applyBorder="1" applyAlignment="1">
      <alignment/>
    </xf>
    <xf numFmtId="164" fontId="0" fillId="0" borderId="13" xfId="0" applyNumberFormat="1" applyFont="1" applyBorder="1" applyAlignment="1">
      <alignment wrapText="1"/>
    </xf>
    <xf numFmtId="0" fontId="0" fillId="0" borderId="11"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0" xfId="0" applyAlignment="1">
      <alignment horizontal="left" vertical="center"/>
    </xf>
    <xf numFmtId="0" fontId="0" fillId="0" borderId="11" xfId="0" applyBorder="1" applyAlignment="1">
      <alignment horizontal="left" vertical="center"/>
    </xf>
    <xf numFmtId="2" fontId="0" fillId="0" borderId="12" xfId="0" applyNumberFormat="1" applyBorder="1" applyAlignment="1">
      <alignment vertical="center"/>
    </xf>
    <xf numFmtId="0" fontId="0" fillId="0" borderId="12" xfId="0" applyBorder="1" applyAlignment="1">
      <alignment vertical="center"/>
    </xf>
    <xf numFmtId="0" fontId="0" fillId="0" borderId="12" xfId="0" applyBorder="1" applyAlignment="1">
      <alignment horizontal="left" vertical="center"/>
    </xf>
    <xf numFmtId="2" fontId="0" fillId="0" borderId="14" xfId="0" applyNumberFormat="1" applyBorder="1" applyAlignment="1">
      <alignment vertical="center"/>
    </xf>
    <xf numFmtId="0" fontId="0" fillId="0" borderId="14" xfId="0" applyBorder="1" applyAlignment="1">
      <alignment vertical="center"/>
    </xf>
    <xf numFmtId="0" fontId="35" fillId="0" borderId="13" xfId="0" applyFont="1" applyBorder="1" applyAlignment="1">
      <alignment horizontal="right" wrapText="1"/>
    </xf>
    <xf numFmtId="0" fontId="0" fillId="0" borderId="0" xfId="0" applyBorder="1" applyAlignment="1">
      <alignment vertical="center"/>
    </xf>
    <xf numFmtId="0" fontId="0" fillId="0" borderId="13" xfId="0" applyBorder="1" applyAlignment="1">
      <alignment vertical="center"/>
    </xf>
    <xf numFmtId="164" fontId="0" fillId="0" borderId="15" xfId="0" applyNumberFormat="1" applyBorder="1" applyAlignment="1">
      <alignment vertical="center"/>
    </xf>
    <xf numFmtId="164" fontId="0" fillId="0" borderId="16" xfId="0" applyNumberFormat="1" applyBorder="1" applyAlignment="1">
      <alignment vertical="center"/>
    </xf>
    <xf numFmtId="164" fontId="0" fillId="0" borderId="17" xfId="0" applyNumberFormat="1" applyBorder="1" applyAlignment="1">
      <alignment vertical="center"/>
    </xf>
    <xf numFmtId="0" fontId="35" fillId="0" borderId="13" xfId="0" applyFont="1" applyBorder="1" applyAlignment="1">
      <alignment/>
    </xf>
    <xf numFmtId="0" fontId="38" fillId="0" borderId="18" xfId="0" applyFont="1" applyBorder="1" applyAlignment="1">
      <alignment/>
    </xf>
    <xf numFmtId="164" fontId="38" fillId="0" borderId="19" xfId="0" applyNumberFormat="1" applyFont="1" applyBorder="1" applyAlignment="1">
      <alignment/>
    </xf>
    <xf numFmtId="0" fontId="38" fillId="0" borderId="19" xfId="0" applyFont="1" applyBorder="1" applyAlignment="1">
      <alignment wrapText="1"/>
    </xf>
    <xf numFmtId="0" fontId="38" fillId="0" borderId="20" xfId="0" applyFont="1" applyBorder="1" applyAlignment="1">
      <alignment wrapText="1"/>
    </xf>
    <xf numFmtId="0" fontId="0" fillId="33" borderId="16" xfId="0" applyFill="1" applyBorder="1" applyAlignment="1">
      <alignment/>
    </xf>
    <xf numFmtId="0" fontId="0" fillId="33" borderId="16" xfId="0" applyFill="1" applyBorder="1" applyAlignment="1">
      <alignment horizontal="right"/>
    </xf>
    <xf numFmtId="0" fontId="0" fillId="33" borderId="21" xfId="0" applyFill="1" applyBorder="1" applyAlignment="1">
      <alignment/>
    </xf>
    <xf numFmtId="2" fontId="0" fillId="33" borderId="22" xfId="0" applyNumberFormat="1" applyFill="1" applyBorder="1" applyAlignment="1">
      <alignment/>
    </xf>
    <xf numFmtId="0" fontId="35" fillId="33" borderId="21" xfId="0" applyFont="1" applyFill="1" applyBorder="1" applyAlignment="1">
      <alignment horizontal="right" wrapText="1"/>
    </xf>
    <xf numFmtId="0" fontId="0" fillId="33" borderId="22" xfId="0" applyFill="1" applyBorder="1" applyAlignment="1">
      <alignment/>
    </xf>
    <xf numFmtId="0" fontId="0" fillId="33" borderId="0" xfId="0" applyFill="1" applyAlignment="1">
      <alignment/>
    </xf>
    <xf numFmtId="0" fontId="0" fillId="33" borderId="0" xfId="0" applyFill="1" applyBorder="1" applyAlignment="1">
      <alignment/>
    </xf>
    <xf numFmtId="0" fontId="35" fillId="33" borderId="0" xfId="0" applyFont="1" applyFill="1" applyBorder="1" applyAlignment="1">
      <alignment wrapText="1"/>
    </xf>
    <xf numFmtId="0" fontId="0" fillId="33" borderId="0" xfId="0" applyFill="1" applyBorder="1" applyAlignment="1">
      <alignment horizontal="right" vertical="center"/>
    </xf>
    <xf numFmtId="0" fontId="0" fillId="33" borderId="13"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38" fillId="0" borderId="23" xfId="0" applyFont="1" applyFill="1" applyBorder="1" applyAlignment="1">
      <alignment wrapText="1"/>
    </xf>
    <xf numFmtId="0" fontId="0" fillId="0" borderId="24" xfId="0" applyBorder="1" applyAlignment="1">
      <alignment/>
    </xf>
    <xf numFmtId="2" fontId="35" fillId="0" borderId="25" xfId="0" applyNumberFormat="1" applyFont="1" applyBorder="1" applyAlignment="1">
      <alignment/>
    </xf>
    <xf numFmtId="0" fontId="0" fillId="0" borderId="14" xfId="0" applyBorder="1" applyAlignment="1">
      <alignment horizontal="left" vertical="center" wrapText="1"/>
    </xf>
    <xf numFmtId="0" fontId="37" fillId="0" borderId="0" xfId="0" applyFont="1" applyBorder="1" applyAlignment="1">
      <alignment/>
    </xf>
    <xf numFmtId="0" fontId="0" fillId="34" borderId="15" xfId="0" applyFill="1" applyBorder="1" applyAlignment="1" applyProtection="1">
      <alignment/>
      <protection locked="0"/>
    </xf>
    <xf numFmtId="0" fontId="0" fillId="34" borderId="16" xfId="0" applyFill="1" applyBorder="1" applyAlignment="1" applyProtection="1">
      <alignment/>
      <protection locked="0"/>
    </xf>
    <xf numFmtId="0" fontId="0" fillId="34" borderId="10" xfId="0" applyFill="1" applyBorder="1" applyAlignment="1" applyProtection="1">
      <alignment/>
      <protection locked="0"/>
    </xf>
    <xf numFmtId="0" fontId="0" fillId="34" borderId="0" xfId="0" applyFill="1" applyBorder="1" applyAlignment="1" applyProtection="1">
      <alignment/>
      <protection locked="0"/>
    </xf>
    <xf numFmtId="0" fontId="0" fillId="34" borderId="24"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13" xfId="0" applyFill="1" applyBorder="1" applyAlignment="1" applyProtection="1">
      <alignment vertical="center"/>
      <protection locked="0"/>
    </xf>
    <xf numFmtId="0" fontId="37" fillId="0" borderId="0" xfId="0" applyFont="1" applyAlignment="1">
      <alignment horizontal="center" vertical="top"/>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9"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vertical="top"/>
    </xf>
    <xf numFmtId="0" fontId="0" fillId="0" borderId="0" xfId="0" applyNumberFormat="1" applyAlignment="1">
      <alignment horizontal="left" wrapText="1"/>
    </xf>
    <xf numFmtId="0" fontId="38" fillId="0" borderId="0" xfId="0" applyFont="1" applyAlignment="1">
      <alignment horizontal="center" vertical="top"/>
    </xf>
    <xf numFmtId="0" fontId="0" fillId="0" borderId="0" xfId="0" applyFont="1" applyAlignment="1">
      <alignment horizontal="lef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33"/>
  <sheetViews>
    <sheetView tabSelected="1" zoomScalePageLayoutView="0" workbookViewId="0" topLeftCell="A1">
      <selection activeCell="C10" sqref="C10"/>
    </sheetView>
  </sheetViews>
  <sheetFormatPr defaultColWidth="9.140625" defaultRowHeight="15"/>
  <cols>
    <col min="1" max="1" width="11.00390625" style="0" customWidth="1"/>
    <col min="2" max="2" width="21.8515625" style="0" bestFit="1" customWidth="1"/>
    <col min="3" max="9" width="12.00390625" style="0" customWidth="1"/>
    <col min="10" max="10" width="44.140625" style="0" customWidth="1"/>
    <col min="11" max="13" width="12.140625" style="0" customWidth="1"/>
  </cols>
  <sheetData>
    <row r="1" spans="1:10" ht="31.5">
      <c r="A1" s="67" t="s">
        <v>10</v>
      </c>
      <c r="B1" s="67"/>
      <c r="C1" s="67"/>
      <c r="D1" s="67"/>
      <c r="E1" s="67"/>
      <c r="F1" s="67"/>
      <c r="G1" s="67"/>
      <c r="H1" s="67"/>
      <c r="I1" s="67"/>
      <c r="J1" s="67"/>
    </row>
    <row r="2" spans="1:10" ht="15">
      <c r="A2" s="68" t="s">
        <v>11</v>
      </c>
      <c r="B2" s="68"/>
      <c r="C2" s="68"/>
      <c r="D2" s="68"/>
      <c r="E2" s="68"/>
      <c r="F2" s="68"/>
      <c r="G2" s="68"/>
      <c r="H2" s="68"/>
      <c r="I2" s="68"/>
      <c r="J2" s="68"/>
    </row>
    <row r="3" spans="1:10" ht="15">
      <c r="A3" s="8"/>
      <c r="B3" s="8"/>
      <c r="C3" s="8"/>
      <c r="D3" s="8"/>
      <c r="E3" s="8"/>
      <c r="F3" s="8"/>
      <c r="G3" s="8"/>
      <c r="H3" s="8"/>
      <c r="I3" s="8"/>
      <c r="J3" s="8"/>
    </row>
    <row r="4" spans="1:10" ht="45" customHeight="1">
      <c r="A4" s="73" t="s">
        <v>39</v>
      </c>
      <c r="B4" s="72"/>
      <c r="C4" s="72"/>
      <c r="D4" s="72"/>
      <c r="E4" s="72"/>
      <c r="F4" s="72"/>
      <c r="G4" s="72"/>
      <c r="H4" s="72"/>
      <c r="I4" s="72"/>
      <c r="J4" s="72"/>
    </row>
    <row r="5" spans="2:3" ht="15">
      <c r="B5" s="1"/>
      <c r="C5" s="1"/>
    </row>
    <row r="6" spans="2:6" ht="18.75">
      <c r="B6" s="69" t="s">
        <v>12</v>
      </c>
      <c r="C6" s="69"/>
      <c r="D6" s="69"/>
      <c r="E6" s="69"/>
      <c r="F6" s="69"/>
    </row>
    <row r="7" spans="2:6" ht="18.75">
      <c r="B7" s="63"/>
      <c r="C7" s="63"/>
      <c r="D7" s="63"/>
      <c r="E7" s="63"/>
      <c r="F7" s="63"/>
    </row>
    <row r="8" spans="2:6" ht="18.75" customHeight="1">
      <c r="B8" s="71" t="s">
        <v>38</v>
      </c>
      <c r="C8" s="71"/>
      <c r="D8" s="71"/>
      <c r="E8" s="71"/>
      <c r="F8" s="71"/>
    </row>
    <row r="9" spans="1:10" ht="30">
      <c r="A9" s="13" t="s">
        <v>16</v>
      </c>
      <c r="B9" s="6" t="s">
        <v>15</v>
      </c>
      <c r="C9" s="12" t="s">
        <v>35</v>
      </c>
      <c r="D9" s="12" t="s">
        <v>36</v>
      </c>
      <c r="E9" s="7" t="s">
        <v>9</v>
      </c>
      <c r="F9" s="7" t="s">
        <v>34</v>
      </c>
      <c r="G9" s="12" t="s">
        <v>4</v>
      </c>
      <c r="H9" s="27" t="s">
        <v>3</v>
      </c>
      <c r="I9" s="27" t="s">
        <v>5</v>
      </c>
      <c r="J9" s="33" t="s">
        <v>31</v>
      </c>
    </row>
    <row r="10" spans="1:10" ht="15">
      <c r="A10" s="64" t="s">
        <v>13</v>
      </c>
      <c r="B10" s="17" t="s">
        <v>6</v>
      </c>
      <c r="C10" s="56">
        <v>0</v>
      </c>
      <c r="D10" s="58">
        <v>0</v>
      </c>
      <c r="E10" s="9">
        <f>FLOOR(C10*1.03,1)</f>
        <v>0</v>
      </c>
      <c r="F10" s="10">
        <f>IF(OR(C10=0,D10=0),0,IF(D10&lt;E10,0,4+(D10-E10)*2))</f>
        <v>0</v>
      </c>
      <c r="G10" s="14">
        <v>0.5</v>
      </c>
      <c r="H10" s="44"/>
      <c r="I10" s="45"/>
      <c r="J10" s="34" t="s">
        <v>17</v>
      </c>
    </row>
    <row r="11" spans="1:10" ht="15">
      <c r="A11" s="65"/>
      <c r="B11" s="18" t="s">
        <v>0</v>
      </c>
      <c r="C11" s="57">
        <v>0</v>
      </c>
      <c r="D11" s="59">
        <v>0</v>
      </c>
      <c r="E11" s="5">
        <f>FLOOR(C11*1.02,1)</f>
        <v>0</v>
      </c>
      <c r="F11" s="11">
        <f>IF(OR(C11=0,D11=0),0,IF(D11&lt;E11,0,4+((D11/E11)-1)*150))</f>
        <v>0</v>
      </c>
      <c r="G11" s="15">
        <f>C11*2/300</f>
        <v>0</v>
      </c>
      <c r="H11" s="44"/>
      <c r="I11" s="45"/>
      <c r="J11" s="35" t="str">
        <f>"Every "&amp;ROUND(G11,1)&amp;" member payments adds 1 DDP point"</f>
        <v>Every 0 member payments adds 1 DDP point</v>
      </c>
    </row>
    <row r="12" spans="1:10" ht="15" customHeight="1">
      <c r="A12" s="65"/>
      <c r="B12" s="18" t="s">
        <v>1</v>
      </c>
      <c r="C12" s="38"/>
      <c r="D12" s="59">
        <v>0</v>
      </c>
      <c r="E12" s="5">
        <f>FLOOR(C11*0.035,1)</f>
        <v>0</v>
      </c>
      <c r="F12" s="11">
        <f>IF(OR(D12=0,C11=0),0,IF(D12&lt;E12,0,5+((D12/C11)-0.035)*200))</f>
        <v>0</v>
      </c>
      <c r="G12" s="15">
        <f>C11*0.005</f>
        <v>0</v>
      </c>
      <c r="H12" s="44"/>
      <c r="I12" s="45"/>
      <c r="J12" s="35" t="str">
        <f>"Every "&amp;ROUND(G12,1)&amp;" CCs adds 1 DDP point"</f>
        <v>Every 0 CCs adds 1 DDP point</v>
      </c>
    </row>
    <row r="13" spans="1:10" ht="15">
      <c r="A13" s="66"/>
      <c r="B13" s="19" t="s">
        <v>2</v>
      </c>
      <c r="C13" s="39"/>
      <c r="D13" s="59">
        <v>0</v>
      </c>
      <c r="E13" s="5">
        <f>FLOOR(C11*0.01,1)</f>
        <v>0</v>
      </c>
      <c r="F13" s="11">
        <f>IF(OR(D13=0,C11=0),0,IF(D13&lt;E13,0,5+((D13/C11)-0.01)*500))</f>
        <v>0</v>
      </c>
      <c r="G13" s="16">
        <f>C11*0.002</f>
        <v>0</v>
      </c>
      <c r="H13" s="44"/>
      <c r="I13" s="46"/>
      <c r="J13" s="35" t="str">
        <f>"Every "&amp;ROUND(G13,1)&amp;" ACs adds 1 DDP point"</f>
        <v>Every 0 ACs adds 1 DDP point</v>
      </c>
    </row>
    <row r="14" spans="1:10" ht="30" customHeight="1">
      <c r="A14" s="52"/>
      <c r="B14" s="20" t="s">
        <v>14</v>
      </c>
      <c r="C14" s="60">
        <v>0</v>
      </c>
      <c r="D14" s="40"/>
      <c r="E14" s="40"/>
      <c r="F14" s="41"/>
      <c r="G14" s="42"/>
      <c r="H14" s="40"/>
      <c r="I14" s="43"/>
      <c r="J14" s="51" t="str">
        <f>"1 more paid club equals "&amp;ROUND(G11*2,1)&amp;" member payments equals "&amp;ROUND(G12*2,1)&amp;" CCs equals "&amp;ROUND(G13*2,1)&amp;" ACs equals 2 DDP points"</f>
        <v>1 more paid club equals 0 member payments equals 0 CCs equals 0 ACs equals 2 DDP points</v>
      </c>
    </row>
    <row r="15" spans="1:13" ht="45" customHeight="1">
      <c r="A15" s="64" t="s">
        <v>18</v>
      </c>
      <c r="B15" s="21" t="s">
        <v>7</v>
      </c>
      <c r="C15" s="49"/>
      <c r="D15" s="61">
        <v>0</v>
      </c>
      <c r="E15" s="47"/>
      <c r="F15" s="22">
        <f>IF(OR(D15=0,C10=0),0,MIN(10,MAX(0,ROUNDDOWN((D15/C10-0.25)/0.05,0))))</f>
        <v>0</v>
      </c>
      <c r="G15" s="30">
        <f>C10*0.05</f>
        <v>0</v>
      </c>
      <c r="H15" s="28">
        <f>CEILING(C10*0.3,1)</f>
        <v>0</v>
      </c>
      <c r="I15" s="23">
        <f>CEILING(C10*0.75,1)</f>
        <v>0</v>
      </c>
      <c r="J15" s="36" t="str">
        <f>"After "&amp;H15&amp;" distinguished clubs, earn 1 DDP point for every "&amp;ROUND(G15,1)&amp;" distinguished clubs , up to "&amp;ROUND(I15,1)&amp;" clubs, which earns the maximum 10 points."</f>
        <v>After 0 distinguished clubs, earn 1 DDP point for every 0 distinguished clubs , up to 0 clubs, which earns the maximum 10 points.</v>
      </c>
      <c r="K15" s="3"/>
      <c r="L15" s="3"/>
      <c r="M15" s="3"/>
    </row>
    <row r="16" spans="1:10" ht="45">
      <c r="A16" s="65"/>
      <c r="B16" s="24" t="s">
        <v>8</v>
      </c>
      <c r="C16" s="49"/>
      <c r="D16" s="61">
        <v>0</v>
      </c>
      <c r="E16" s="47"/>
      <c r="F16" s="22">
        <f>IF(OR(D16=0,C14=0),0,MIN(10,MAX(0,ROUNDDOWN((D16/C14-0.25)/0.05,0))))</f>
        <v>0</v>
      </c>
      <c r="G16" s="31">
        <f>C14*0.05</f>
        <v>0</v>
      </c>
      <c r="H16" s="28">
        <f>CEILING(C14*0.3,1)</f>
        <v>0</v>
      </c>
      <c r="I16" s="23">
        <f>CEILING(C14*0.75,1)</f>
        <v>0</v>
      </c>
      <c r="J16" s="36" t="str">
        <f>"After "&amp;H16&amp;" distinguished areas, earn 1 DDP point for every "&amp;ROUND(G16,1)&amp;" distinguished areas , up to "&amp;ROUND(I16,1)&amp;" areas, which earns the maximum 10 points."</f>
        <v>After 0 distinguished areas, earn 1 DDP point for every 0 distinguished areas , up to 0 areas, which earns the maximum 10 points.</v>
      </c>
    </row>
    <row r="17" spans="1:10" ht="45">
      <c r="A17" s="66"/>
      <c r="B17" s="54" t="s">
        <v>37</v>
      </c>
      <c r="C17" s="50"/>
      <c r="D17" s="62">
        <v>0</v>
      </c>
      <c r="E17" s="48"/>
      <c r="F17" s="25">
        <f>IF(OR(D17=0,C10=0),0,MIN(10,MAX(0,ROUNDDOWN((D17/C10-0.45)/0.05,0))))</f>
        <v>0</v>
      </c>
      <c r="G17" s="32">
        <f>C10*0.05</f>
        <v>0</v>
      </c>
      <c r="H17" s="29">
        <f>CEILING(C10*0.5,1)</f>
        <v>0</v>
      </c>
      <c r="I17" s="26">
        <f>CEILING(C10*0.95,1)</f>
        <v>0</v>
      </c>
      <c r="J17" s="37" t="str">
        <f>"After "&amp;H17&amp;" leadership awards, earn 1 DDP point for every "&amp;ROUND(G17,1)&amp;" leadership awards , up to "&amp;ROUND(I17,1)&amp;" awards, which earns the maximum 10 points."</f>
        <v>After 0 leadership awards, earn 1 DDP point for every 0 leadership awards , up to 0 awards, which earns the maximum 10 points.</v>
      </c>
    </row>
    <row r="18" spans="4:6" ht="15.75" thickBot="1">
      <c r="D18" s="4"/>
      <c r="E18" s="7" t="s">
        <v>32</v>
      </c>
      <c r="F18" s="53">
        <f>SUM(F10:F17)</f>
        <v>0</v>
      </c>
    </row>
    <row r="19" spans="2:6" ht="19.5" thickTop="1">
      <c r="B19" s="1"/>
      <c r="C19" s="1"/>
      <c r="D19" s="4"/>
      <c r="E19" s="2" t="s">
        <v>33</v>
      </c>
      <c r="F19" s="55">
        <f>IF(OR(D10=0,D11=0,D12=0,D13=0),"",IF(OR(D10&lt;E10,D11&lt;E11,D12&lt;E12,D13&lt;E13),"Not distinguished",IF(F18&gt;100,"Probably President's Distinguished",IF(F18&gt;90,"Select Distinguished, possibly President's Distinguished",IF(F18&gt;80,"Distinguished, probably Select Distinguished",IF(F18&gt;75,"Distinguished, possibly Select Distinguished","Distinguished"))))))</f>
      </c>
    </row>
    <row r="21" spans="1:9" ht="45" customHeight="1">
      <c r="A21" s="70" t="s">
        <v>19</v>
      </c>
      <c r="B21" s="70"/>
      <c r="C21" s="70"/>
      <c r="D21" s="70"/>
      <c r="E21" s="70"/>
      <c r="F21" s="70"/>
      <c r="G21" s="70"/>
      <c r="H21" s="70"/>
      <c r="I21" s="70"/>
    </row>
    <row r="23" ht="15">
      <c r="A23" t="s">
        <v>30</v>
      </c>
    </row>
    <row r="24" ht="15">
      <c r="A24" s="6" t="s">
        <v>20</v>
      </c>
    </row>
    <row r="25" ht="15">
      <c r="A25" t="s">
        <v>21</v>
      </c>
    </row>
    <row r="26" ht="15">
      <c r="A26" t="s">
        <v>22</v>
      </c>
    </row>
    <row r="27" ht="15">
      <c r="A27" t="s">
        <v>23</v>
      </c>
    </row>
    <row r="28" ht="15">
      <c r="A28" t="s">
        <v>24</v>
      </c>
    </row>
    <row r="29" ht="15">
      <c r="A29" t="s">
        <v>25</v>
      </c>
    </row>
    <row r="30" ht="15">
      <c r="A30" s="6" t="s">
        <v>26</v>
      </c>
    </row>
    <row r="31" ht="15">
      <c r="A31" t="s">
        <v>27</v>
      </c>
    </row>
    <row r="32" ht="15">
      <c r="A32" s="6" t="s">
        <v>28</v>
      </c>
    </row>
    <row r="33" ht="15">
      <c r="A33" t="s">
        <v>29</v>
      </c>
    </row>
  </sheetData>
  <sheetProtection password="95C3" sheet="1" objects="1" scenarios="1"/>
  <mergeCells count="8">
    <mergeCell ref="A10:A13"/>
    <mergeCell ref="A15:A17"/>
    <mergeCell ref="A1:J1"/>
    <mergeCell ref="A2:J2"/>
    <mergeCell ref="B6:F6"/>
    <mergeCell ref="A21:I21"/>
    <mergeCell ref="B8:F8"/>
    <mergeCell ref="A4:J4"/>
  </mergeCells>
  <printOptions/>
  <pageMargins left="0.5" right="0.5" top="0.5" bottom="0.5" header="0.3" footer="0.3"/>
  <pageSetup fitToHeight="1" fitToWidth="1" horizontalDpi="600" verticalDpi="600" orientation="landscape" scale="7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Northern Trust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mr140</dc:creator>
  <cp:keywords/>
  <dc:description/>
  <cp:lastModifiedBy>Mike Raffety</cp:lastModifiedBy>
  <cp:lastPrinted>2011-08-02T12:24:15Z</cp:lastPrinted>
  <dcterms:created xsi:type="dcterms:W3CDTF">2011-08-01T16:57:11Z</dcterms:created>
  <dcterms:modified xsi:type="dcterms:W3CDTF">2011-08-02T12:27:38Z</dcterms:modified>
  <cp:category/>
  <cp:version/>
  <cp:contentType/>
  <cp:contentStatus/>
</cp:coreProperties>
</file>